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6" i="1"/>
  <c r="J36"/>
  <c r="R36"/>
  <c r="Q36"/>
  <c r="P36"/>
  <c r="L36"/>
  <c r="K36"/>
  <c r="N31"/>
  <c r="M31"/>
  <c r="L31"/>
  <c r="N32"/>
  <c r="N24"/>
  <c r="N20"/>
  <c r="N15"/>
  <c r="N29"/>
  <c r="L27" l="1"/>
  <c r="L28"/>
  <c r="L30"/>
  <c r="E3"/>
  <c r="D3"/>
  <c r="L3" s="1"/>
  <c r="L4"/>
  <c r="M4" s="1"/>
  <c r="L5"/>
  <c r="M5" s="1"/>
  <c r="L6"/>
  <c r="M6" s="1"/>
  <c r="L8"/>
  <c r="M8" s="1"/>
  <c r="L9"/>
  <c r="M9" s="1"/>
  <c r="L10"/>
  <c r="L11"/>
  <c r="M11" s="1"/>
  <c r="L12"/>
  <c r="M12" s="1"/>
  <c r="N12" s="1"/>
  <c r="L13"/>
  <c r="M13" s="1"/>
  <c r="L14"/>
  <c r="L18"/>
  <c r="L19"/>
  <c r="M19" s="1"/>
  <c r="N19" s="1"/>
  <c r="L23"/>
  <c r="M23" s="1"/>
  <c r="N23" s="1"/>
  <c r="N25" s="1"/>
  <c r="Q25" s="1"/>
  <c r="E2"/>
  <c r="D2"/>
  <c r="M28" l="1"/>
  <c r="N28" s="1"/>
  <c r="M30"/>
  <c r="N30" s="1"/>
  <c r="M27"/>
  <c r="N27" s="1"/>
  <c r="N33" s="1"/>
  <c r="Q33" s="1"/>
  <c r="L2"/>
  <c r="M2" s="1"/>
  <c r="N2" s="1"/>
  <c r="N8"/>
  <c r="M18"/>
  <c r="N18" s="1"/>
  <c r="N21" s="1"/>
  <c r="Q21" s="1"/>
  <c r="N4"/>
  <c r="M14"/>
  <c r="N14" s="1"/>
  <c r="N13"/>
  <c r="N11"/>
  <c r="M10"/>
  <c r="N10" s="1"/>
  <c r="N9"/>
  <c r="M3"/>
  <c r="N3" s="1"/>
  <c r="N6"/>
  <c r="N5"/>
  <c r="N7" l="1"/>
  <c r="Q7" s="1"/>
  <c r="R7" s="1"/>
  <c r="O16" s="1"/>
  <c r="N16"/>
  <c r="Q16" s="1"/>
  <c r="R16" l="1"/>
  <c r="O21" s="1"/>
  <c r="R21" s="1"/>
  <c r="O25" s="1"/>
  <c r="R25" s="1"/>
  <c r="O33" s="1"/>
  <c r="R33" s="1"/>
</calcChain>
</file>

<file path=xl/sharedStrings.xml><?xml version="1.0" encoding="utf-8"?>
<sst xmlns="http://schemas.openxmlformats.org/spreadsheetml/2006/main" count="55" uniqueCount="45">
  <si>
    <t>Дата</t>
  </si>
  <si>
    <t>Наименование работы (услуги) в рамках выбранной работы (услуги)</t>
  </si>
  <si>
    <t>Стоимость работ</t>
  </si>
  <si>
    <t>Стоимость используемого материала</t>
  </si>
  <si>
    <t>Работало кол-во чел.</t>
  </si>
  <si>
    <t>Время работы</t>
  </si>
  <si>
    <t>Итого</t>
  </si>
  <si>
    <t>Автоуслуги</t>
  </si>
  <si>
    <t>Промывка и опрессовка системы центрального отопления</t>
  </si>
  <si>
    <t xml:space="preserve">Расценка работы механизмов и приспособлений </t>
  </si>
  <si>
    <t>Время работы  механизмов и приспособлений</t>
  </si>
  <si>
    <t>Общехозяйственные расходы</t>
  </si>
  <si>
    <t xml:space="preserve">Прочие расходы </t>
  </si>
  <si>
    <t>Рентабельность</t>
  </si>
  <si>
    <t xml:space="preserve">Всего </t>
  </si>
  <si>
    <t>Ремонт крыльца (2 шт)</t>
  </si>
  <si>
    <t>Итого за август</t>
  </si>
  <si>
    <t>Ремонт ХВС</t>
  </si>
  <si>
    <t>Планировка участка</t>
  </si>
  <si>
    <t>Ремонт скамейки (3 шт), окраска 1 козырька</t>
  </si>
  <si>
    <t xml:space="preserve">Окраска козырька </t>
  </si>
  <si>
    <t>Установка циркуляционного насоса</t>
  </si>
  <si>
    <t>01-30.09.17</t>
  </si>
  <si>
    <t>Скашивание травы. Вырубка кустарников.</t>
  </si>
  <si>
    <t>Приход</t>
  </si>
  <si>
    <t>Расход</t>
  </si>
  <si>
    <t>Остаток на конец месяца</t>
  </si>
  <si>
    <t>Остаток на начала месяца</t>
  </si>
  <si>
    <t>Итого за сентябрь</t>
  </si>
  <si>
    <t>Крепление кабеля</t>
  </si>
  <si>
    <t>01-31.10.17</t>
  </si>
  <si>
    <t>Итого за октябрь</t>
  </si>
  <si>
    <t>Ремонт отопления</t>
  </si>
  <si>
    <t>0,08=5мин</t>
  </si>
  <si>
    <t>1 мин=0,0166</t>
  </si>
  <si>
    <t>01-30.11.17</t>
  </si>
  <si>
    <t>Итого за ноябрь</t>
  </si>
  <si>
    <t>01-31.12.17</t>
  </si>
  <si>
    <t>Итого за декабрь</t>
  </si>
  <si>
    <t>Очиска снега ручная</t>
  </si>
  <si>
    <t>Очиска снега механизированная</t>
  </si>
  <si>
    <t xml:space="preserve">S= 731,3* 3,05 = </t>
  </si>
  <si>
    <t>Услуги техслужащей</t>
  </si>
  <si>
    <t>Итоги за 2017 год</t>
  </si>
  <si>
    <t>Расходы на содержание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</si>
</sst>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14" fontId="1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0" borderId="1" xfId="0" applyFont="1" applyBorder="1"/>
    <xf numFmtId="2" fontId="0" fillId="0" borderId="1" xfId="0" applyNumberFormat="1" applyBorder="1"/>
    <xf numFmtId="2" fontId="2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0" fillId="0" borderId="0" xfId="0" applyNumberForma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" fontId="6" fillId="0" borderId="1" xfId="0" applyNumberFormat="1" applyFont="1" applyBorder="1"/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"/>
  <sheetViews>
    <sheetView tabSelected="1" workbookViewId="0">
      <pane ySplit="1" topLeftCell="A2" activePane="bottomLeft" state="frozen"/>
      <selection pane="bottomLeft" activeCell="B32" sqref="B32"/>
    </sheetView>
  </sheetViews>
  <sheetFormatPr defaultRowHeight="15"/>
  <cols>
    <col min="1" max="1" width="11.7109375" customWidth="1"/>
    <col min="2" max="2" width="55.140625" customWidth="1"/>
    <col min="3" max="5" width="13.42578125" customWidth="1"/>
    <col min="6" max="11" width="11.85546875" customWidth="1"/>
    <col min="12" max="12" width="11" customWidth="1"/>
    <col min="14" max="14" width="9.5703125" bestFit="1" customWidth="1"/>
    <col min="15" max="15" width="9.28515625" bestFit="1" customWidth="1"/>
    <col min="18" max="18" width="9.28515625" bestFit="1" customWidth="1"/>
    <col min="19" max="19" width="9.28515625" customWidth="1"/>
    <col min="21" max="21" width="9.5703125" bestFit="1" customWidth="1"/>
  </cols>
  <sheetData>
    <row r="1" spans="1:21" ht="94.5">
      <c r="A1" s="14" t="s">
        <v>0</v>
      </c>
      <c r="B1" s="15" t="s">
        <v>1</v>
      </c>
      <c r="C1" s="15" t="s">
        <v>2</v>
      </c>
      <c r="D1" s="15" t="s">
        <v>11</v>
      </c>
      <c r="E1" s="15" t="s">
        <v>12</v>
      </c>
      <c r="F1" s="15" t="s">
        <v>4</v>
      </c>
      <c r="G1" s="15" t="s">
        <v>5</v>
      </c>
      <c r="H1" s="15" t="s">
        <v>9</v>
      </c>
      <c r="I1" s="15" t="s">
        <v>10</v>
      </c>
      <c r="J1" s="16" t="s">
        <v>3</v>
      </c>
      <c r="K1" s="16" t="s">
        <v>7</v>
      </c>
      <c r="L1" s="16" t="s">
        <v>6</v>
      </c>
      <c r="M1" s="16" t="s">
        <v>13</v>
      </c>
      <c r="N1" s="16" t="s">
        <v>14</v>
      </c>
      <c r="O1" s="16" t="s">
        <v>27</v>
      </c>
      <c r="P1" s="16" t="s">
        <v>24</v>
      </c>
      <c r="Q1" s="16" t="s">
        <v>25</v>
      </c>
      <c r="R1" s="16" t="s">
        <v>26</v>
      </c>
      <c r="S1" s="10" t="s">
        <v>41</v>
      </c>
      <c r="T1" s="10">
        <v>2230.4699999999998</v>
      </c>
    </row>
    <row r="2" spans="1:21" ht="15.75">
      <c r="A2" s="2">
        <v>42971</v>
      </c>
      <c r="B2" s="4" t="s">
        <v>23</v>
      </c>
      <c r="C2" s="1">
        <v>79.2</v>
      </c>
      <c r="D2" s="1">
        <f>C2*50%</f>
        <v>39.6</v>
      </c>
      <c r="E2" s="1">
        <f>C2*10%</f>
        <v>7.9200000000000008</v>
      </c>
      <c r="F2" s="1">
        <v>2</v>
      </c>
      <c r="G2" s="1">
        <v>2.8</v>
      </c>
      <c r="H2" s="1"/>
      <c r="I2" s="1"/>
      <c r="J2" s="1"/>
      <c r="K2" s="1"/>
      <c r="L2" s="12">
        <f>(C2+D2+E2)*F2*G2+H2*I2+J2+K2</f>
        <v>709.63200000000006</v>
      </c>
      <c r="M2" s="12">
        <f>L2*10%</f>
        <v>70.963200000000015</v>
      </c>
      <c r="N2" s="12">
        <f>L2+M2</f>
        <v>780.59520000000009</v>
      </c>
      <c r="O2" s="5"/>
      <c r="P2" s="5"/>
      <c r="Q2" s="5"/>
      <c r="R2" s="5"/>
      <c r="S2" s="5"/>
      <c r="T2" s="5"/>
      <c r="U2" t="s">
        <v>33</v>
      </c>
    </row>
    <row r="3" spans="1:21" ht="31.5">
      <c r="A3" s="2">
        <v>42972</v>
      </c>
      <c r="B3" s="4" t="s">
        <v>8</v>
      </c>
      <c r="C3" s="1">
        <v>79.2</v>
      </c>
      <c r="D3" s="1">
        <f>C3*50%</f>
        <v>39.6</v>
      </c>
      <c r="E3" s="1">
        <f>C3*10%</f>
        <v>7.9200000000000008</v>
      </c>
      <c r="F3" s="1">
        <v>2</v>
      </c>
      <c r="G3" s="1">
        <v>6.8</v>
      </c>
      <c r="H3" s="1">
        <v>714.79</v>
      </c>
      <c r="I3" s="1">
        <v>2.25</v>
      </c>
      <c r="J3" s="1">
        <v>0</v>
      </c>
      <c r="K3" s="1">
        <v>544.36</v>
      </c>
      <c r="L3" s="12">
        <f>(C3+D3+E3)*F3*G3+H3*I3+J3+K3</f>
        <v>3876.0295000000001</v>
      </c>
      <c r="M3" s="12">
        <f>L3*10%</f>
        <v>387.60295000000002</v>
      </c>
      <c r="N3" s="12">
        <f>L3+M3</f>
        <v>4263.6324500000001</v>
      </c>
      <c r="O3" s="5"/>
      <c r="P3" s="5"/>
      <c r="Q3" s="5"/>
      <c r="R3" s="5"/>
      <c r="S3" s="5"/>
      <c r="T3" s="5"/>
      <c r="U3" t="s">
        <v>34</v>
      </c>
    </row>
    <row r="4" spans="1:21" ht="31.5">
      <c r="A4" s="2">
        <v>42973</v>
      </c>
      <c r="B4" s="4" t="s">
        <v>8</v>
      </c>
      <c r="C4" s="1">
        <v>79.2</v>
      </c>
      <c r="D4" s="1">
        <v>39.6</v>
      </c>
      <c r="E4" s="1">
        <v>7.92</v>
      </c>
      <c r="F4" s="1">
        <v>2</v>
      </c>
      <c r="G4" s="1">
        <v>6.75</v>
      </c>
      <c r="H4" s="1">
        <v>714.79</v>
      </c>
      <c r="I4" s="1">
        <v>1.8</v>
      </c>
      <c r="J4" s="1">
        <v>0</v>
      </c>
      <c r="K4" s="1">
        <v>544.36</v>
      </c>
      <c r="L4" s="12">
        <f t="shared" ref="L4:L30" si="0">(C4+D4+E4)*F4*G4+H4*I4+J4+K4</f>
        <v>3541.7020000000007</v>
      </c>
      <c r="M4" s="12">
        <f t="shared" ref="M4:M31" si="1">L4*10%</f>
        <v>354.17020000000008</v>
      </c>
      <c r="N4" s="12">
        <f t="shared" ref="N4:N31" si="2">L4+M4</f>
        <v>3895.8722000000007</v>
      </c>
      <c r="O4" s="5"/>
      <c r="P4" s="5"/>
      <c r="Q4" s="5"/>
      <c r="R4" s="5"/>
      <c r="S4" s="5"/>
      <c r="T4" s="5"/>
    </row>
    <row r="5" spans="1:21" ht="15.75">
      <c r="A5" s="2">
        <v>42976</v>
      </c>
      <c r="B5" s="4" t="s">
        <v>15</v>
      </c>
      <c r="C5" s="1">
        <v>79.2</v>
      </c>
      <c r="D5" s="1">
        <v>39.6</v>
      </c>
      <c r="E5" s="1">
        <v>7.92</v>
      </c>
      <c r="F5" s="1">
        <v>2</v>
      </c>
      <c r="G5" s="1">
        <v>5.8</v>
      </c>
      <c r="H5" s="1"/>
      <c r="I5" s="1"/>
      <c r="J5" s="1">
        <v>1130</v>
      </c>
      <c r="K5" s="1">
        <v>544.36</v>
      </c>
      <c r="L5" s="12">
        <f t="shared" si="0"/>
        <v>3144.3120000000004</v>
      </c>
      <c r="M5" s="12">
        <f t="shared" si="1"/>
        <v>314.43120000000005</v>
      </c>
      <c r="N5" s="12">
        <f t="shared" si="2"/>
        <v>3458.7432000000003</v>
      </c>
      <c r="O5" s="5"/>
      <c r="P5" s="5"/>
      <c r="Q5" s="5"/>
      <c r="R5" s="5"/>
      <c r="S5" s="5"/>
      <c r="T5" s="5"/>
    </row>
    <row r="6" spans="1:21" ht="15.75">
      <c r="A6" s="2">
        <v>42977</v>
      </c>
      <c r="B6" s="4" t="s">
        <v>19</v>
      </c>
      <c r="C6" s="1">
        <v>79.2</v>
      </c>
      <c r="D6" s="1">
        <v>39.6</v>
      </c>
      <c r="E6" s="1">
        <v>7.92</v>
      </c>
      <c r="F6" s="1">
        <v>2</v>
      </c>
      <c r="G6" s="1">
        <v>5.5</v>
      </c>
      <c r="H6" s="1"/>
      <c r="I6" s="1"/>
      <c r="J6" s="1">
        <v>4563</v>
      </c>
      <c r="K6" s="1">
        <v>544.36</v>
      </c>
      <c r="L6" s="12">
        <f t="shared" si="0"/>
        <v>6501.28</v>
      </c>
      <c r="M6" s="12">
        <f t="shared" si="1"/>
        <v>650.12800000000004</v>
      </c>
      <c r="N6" s="12">
        <f t="shared" si="2"/>
        <v>7151.4079999999994</v>
      </c>
      <c r="O6" s="5"/>
      <c r="P6" s="5"/>
      <c r="Q6" s="5"/>
      <c r="R6" s="5"/>
      <c r="S6" s="5"/>
      <c r="T6" s="5"/>
    </row>
    <row r="7" spans="1:21" ht="15.75">
      <c r="A7" s="3"/>
      <c r="B7" s="6" t="s">
        <v>16</v>
      </c>
      <c r="C7" s="7"/>
      <c r="D7" s="7"/>
      <c r="E7" s="7"/>
      <c r="F7" s="7"/>
      <c r="G7" s="7"/>
      <c r="H7" s="7"/>
      <c r="I7" s="7"/>
      <c r="J7" s="7"/>
      <c r="K7" s="7"/>
      <c r="L7" s="13"/>
      <c r="M7" s="13"/>
      <c r="N7" s="13">
        <f>SUM(N2:N6)</f>
        <v>19550.251049999999</v>
      </c>
      <c r="O7" s="5"/>
      <c r="P7" s="5">
        <v>0</v>
      </c>
      <c r="Q7" s="5">
        <f>N7</f>
        <v>19550.251049999999</v>
      </c>
      <c r="R7" s="12">
        <f>O7+P7-Q7</f>
        <v>-19550.251049999999</v>
      </c>
      <c r="S7" s="12"/>
      <c r="T7" s="5"/>
    </row>
    <row r="8" spans="1:21" ht="15.75">
      <c r="A8" s="3"/>
      <c r="B8" s="4"/>
      <c r="C8" s="1"/>
      <c r="D8" s="1"/>
      <c r="E8" s="1"/>
      <c r="F8" s="1"/>
      <c r="G8" s="1"/>
      <c r="H8" s="1"/>
      <c r="I8" s="1"/>
      <c r="J8" s="1"/>
      <c r="K8" s="1"/>
      <c r="L8" s="12">
        <f t="shared" si="0"/>
        <v>0</v>
      </c>
      <c r="M8" s="12">
        <f t="shared" si="1"/>
        <v>0</v>
      </c>
      <c r="N8" s="5">
        <f t="shared" si="2"/>
        <v>0</v>
      </c>
      <c r="O8" s="5"/>
      <c r="P8" s="5"/>
      <c r="Q8" s="5"/>
      <c r="R8" s="5"/>
      <c r="S8" s="5"/>
      <c r="T8" s="5"/>
    </row>
    <row r="9" spans="1:21" ht="15.75">
      <c r="A9" s="2">
        <v>42979</v>
      </c>
      <c r="B9" s="4" t="s">
        <v>17</v>
      </c>
      <c r="C9" s="1">
        <v>79.2</v>
      </c>
      <c r="D9" s="1">
        <v>39.6</v>
      </c>
      <c r="E9" s="1">
        <v>7.92</v>
      </c>
      <c r="F9" s="1">
        <v>2</v>
      </c>
      <c r="G9" s="1">
        <v>9.08</v>
      </c>
      <c r="H9" s="1"/>
      <c r="I9" s="1"/>
      <c r="J9" s="1">
        <v>2130</v>
      </c>
      <c r="K9" s="1">
        <v>1088.72</v>
      </c>
      <c r="L9" s="12">
        <f t="shared" si="0"/>
        <v>5519.9552000000003</v>
      </c>
      <c r="M9" s="12">
        <f t="shared" si="1"/>
        <v>551.99552000000006</v>
      </c>
      <c r="N9" s="12">
        <f t="shared" si="2"/>
        <v>6071.9507200000007</v>
      </c>
      <c r="O9" s="5"/>
      <c r="P9" s="5"/>
      <c r="Q9" s="5"/>
      <c r="R9" s="5"/>
      <c r="S9" s="5"/>
      <c r="T9" s="5"/>
    </row>
    <row r="10" spans="1:21" ht="15.75">
      <c r="A10" s="2">
        <v>42980</v>
      </c>
      <c r="B10" s="4" t="s">
        <v>17</v>
      </c>
      <c r="C10" s="1">
        <v>79.2</v>
      </c>
      <c r="D10" s="1">
        <v>39.6</v>
      </c>
      <c r="E10" s="1">
        <v>7.92</v>
      </c>
      <c r="F10" s="1">
        <v>2</v>
      </c>
      <c r="G10" s="1">
        <v>3.5</v>
      </c>
      <c r="H10" s="1"/>
      <c r="I10" s="1"/>
      <c r="J10" s="1"/>
      <c r="K10" s="1">
        <v>272.18</v>
      </c>
      <c r="L10" s="12">
        <f t="shared" si="0"/>
        <v>1159.22</v>
      </c>
      <c r="M10" s="12">
        <f t="shared" si="1"/>
        <v>115.92200000000001</v>
      </c>
      <c r="N10" s="12">
        <f t="shared" si="2"/>
        <v>1275.1420000000001</v>
      </c>
      <c r="O10" s="5"/>
      <c r="P10" s="5"/>
      <c r="Q10" s="5"/>
      <c r="R10" s="5"/>
      <c r="S10" s="5"/>
      <c r="T10" s="5"/>
    </row>
    <row r="11" spans="1:21" ht="15.75">
      <c r="A11" s="2">
        <v>42985</v>
      </c>
      <c r="B11" s="4" t="s">
        <v>18</v>
      </c>
      <c r="C11" s="1">
        <v>79.2</v>
      </c>
      <c r="D11" s="1">
        <v>39.6</v>
      </c>
      <c r="E11" s="1">
        <v>7.92</v>
      </c>
      <c r="F11" s="1">
        <v>1</v>
      </c>
      <c r="G11" s="1">
        <v>3.42</v>
      </c>
      <c r="H11" s="1"/>
      <c r="I11" s="1"/>
      <c r="J11" s="1"/>
      <c r="K11" s="1"/>
      <c r="L11" s="12">
        <f t="shared" si="0"/>
        <v>433.38240000000002</v>
      </c>
      <c r="M11" s="12">
        <f t="shared" si="1"/>
        <v>43.338240000000006</v>
      </c>
      <c r="N11" s="12">
        <f t="shared" si="2"/>
        <v>476.72064</v>
      </c>
      <c r="O11" s="5"/>
      <c r="P11" s="5"/>
      <c r="Q11" s="5"/>
      <c r="R11" s="5"/>
      <c r="S11" s="5"/>
      <c r="T11" s="5"/>
      <c r="U11" s="17"/>
    </row>
    <row r="12" spans="1:21" ht="15.75">
      <c r="A12" s="2">
        <v>42989</v>
      </c>
      <c r="B12" s="4" t="s">
        <v>20</v>
      </c>
      <c r="C12" s="1">
        <v>79.2</v>
      </c>
      <c r="D12" s="1">
        <v>39.6</v>
      </c>
      <c r="E12" s="1">
        <v>7.92</v>
      </c>
      <c r="F12" s="1">
        <v>1</v>
      </c>
      <c r="G12" s="1">
        <v>2.25</v>
      </c>
      <c r="H12" s="1"/>
      <c r="I12" s="1"/>
      <c r="J12" s="1">
        <v>242</v>
      </c>
      <c r="K12" s="1"/>
      <c r="L12" s="12">
        <f t="shared" si="0"/>
        <v>527.12</v>
      </c>
      <c r="M12" s="12">
        <f t="shared" si="1"/>
        <v>52.712000000000003</v>
      </c>
      <c r="N12" s="12">
        <f t="shared" si="2"/>
        <v>579.83199999999999</v>
      </c>
      <c r="O12" s="5"/>
      <c r="P12" s="5"/>
      <c r="Q12" s="5"/>
      <c r="R12" s="5"/>
      <c r="S12" s="5"/>
      <c r="T12" s="5"/>
    </row>
    <row r="13" spans="1:21" ht="15.75">
      <c r="A13" s="2">
        <v>43007</v>
      </c>
      <c r="B13" s="4" t="s">
        <v>21</v>
      </c>
      <c r="C13" s="1">
        <v>79.2</v>
      </c>
      <c r="D13" s="1">
        <v>39.6</v>
      </c>
      <c r="E13" s="1">
        <v>7.92</v>
      </c>
      <c r="F13" s="1">
        <v>2</v>
      </c>
      <c r="G13" s="1">
        <v>2.8</v>
      </c>
      <c r="H13" s="1"/>
      <c r="I13" s="1"/>
      <c r="J13" s="1">
        <v>4620</v>
      </c>
      <c r="K13" s="1">
        <v>544.36</v>
      </c>
      <c r="L13" s="12">
        <f t="shared" si="0"/>
        <v>5873.9919999999993</v>
      </c>
      <c r="M13" s="12">
        <f t="shared" si="1"/>
        <v>587.39919999999995</v>
      </c>
      <c r="N13" s="12">
        <f t="shared" si="2"/>
        <v>6461.3911999999991</v>
      </c>
      <c r="O13" s="5"/>
      <c r="P13" s="5"/>
      <c r="Q13" s="5"/>
      <c r="R13" s="5"/>
      <c r="S13" s="5"/>
      <c r="T13" s="5"/>
    </row>
    <row r="14" spans="1:21" ht="15.75">
      <c r="A14" s="2">
        <v>43008</v>
      </c>
      <c r="B14" s="4" t="s">
        <v>21</v>
      </c>
      <c r="C14" s="1">
        <v>79.2</v>
      </c>
      <c r="D14" s="1">
        <v>39.6</v>
      </c>
      <c r="E14" s="1">
        <v>7.92</v>
      </c>
      <c r="F14" s="1">
        <v>2</v>
      </c>
      <c r="G14" s="1">
        <v>3.25</v>
      </c>
      <c r="H14" s="1"/>
      <c r="I14" s="1"/>
      <c r="J14" s="1">
        <v>86</v>
      </c>
      <c r="K14" s="1">
        <v>544.36</v>
      </c>
      <c r="L14" s="12">
        <f t="shared" si="0"/>
        <v>1454.04</v>
      </c>
      <c r="M14" s="12">
        <f t="shared" si="1"/>
        <v>145.404</v>
      </c>
      <c r="N14" s="12">
        <f t="shared" si="2"/>
        <v>1599.444</v>
      </c>
      <c r="O14" s="5"/>
      <c r="P14" s="5"/>
      <c r="Q14" s="5"/>
      <c r="R14" s="5"/>
      <c r="S14" s="5"/>
      <c r="T14" s="5"/>
    </row>
    <row r="15" spans="1:21" ht="15.75">
      <c r="A15" s="3" t="s">
        <v>22</v>
      </c>
      <c r="B15" s="4" t="s">
        <v>44</v>
      </c>
      <c r="C15" s="1"/>
      <c r="D15" s="1"/>
      <c r="E15" s="1"/>
      <c r="F15" s="1"/>
      <c r="G15" s="1"/>
      <c r="H15" s="1"/>
      <c r="I15" s="1"/>
      <c r="J15" s="1"/>
      <c r="K15" s="1"/>
      <c r="L15" s="12"/>
      <c r="M15" s="12"/>
      <c r="N15" s="12">
        <f>T1</f>
        <v>2230.4699999999998</v>
      </c>
      <c r="O15" s="5"/>
      <c r="P15" s="5"/>
      <c r="Q15" s="5"/>
      <c r="R15" s="5"/>
      <c r="S15" s="5"/>
      <c r="T15" s="5"/>
    </row>
    <row r="16" spans="1:21" ht="15.75">
      <c r="A16" s="3"/>
      <c r="B16" s="6" t="s">
        <v>28</v>
      </c>
      <c r="C16" s="7"/>
      <c r="D16" s="7"/>
      <c r="E16" s="7"/>
      <c r="F16" s="7"/>
      <c r="G16" s="7"/>
      <c r="H16" s="7"/>
      <c r="I16" s="7"/>
      <c r="J16" s="7"/>
      <c r="K16" s="7"/>
      <c r="L16" s="13"/>
      <c r="M16" s="13"/>
      <c r="N16" s="8">
        <f>SUM(N9:N15)</f>
        <v>18694.950560000001</v>
      </c>
      <c r="O16" s="12">
        <f>R7</f>
        <v>-19550.251049999999</v>
      </c>
      <c r="P16" s="5">
        <v>0</v>
      </c>
      <c r="Q16" s="5">
        <f>N16</f>
        <v>18694.950560000001</v>
      </c>
      <c r="R16" s="12">
        <f t="shared" ref="R16:R33" si="3">O16+P16-Q16</f>
        <v>-38245.201610000004</v>
      </c>
      <c r="S16" s="12"/>
      <c r="T16" s="5"/>
    </row>
    <row r="17" spans="1:20" ht="15.75">
      <c r="A17" s="3"/>
      <c r="B17" s="4"/>
      <c r="C17" s="1"/>
      <c r="D17" s="1"/>
      <c r="E17" s="1"/>
      <c r="F17" s="1"/>
      <c r="G17" s="1"/>
      <c r="H17" s="1"/>
      <c r="I17" s="1"/>
      <c r="J17" s="1"/>
      <c r="K17" s="1"/>
      <c r="L17" s="12"/>
      <c r="M17" s="12"/>
      <c r="N17" s="5"/>
      <c r="O17" s="5"/>
      <c r="P17" s="5"/>
      <c r="Q17" s="5"/>
      <c r="R17" s="5"/>
      <c r="S17" s="5"/>
      <c r="T17" s="5"/>
    </row>
    <row r="18" spans="1:20" ht="15.75">
      <c r="A18" s="2">
        <v>43014</v>
      </c>
      <c r="B18" s="4" t="s">
        <v>32</v>
      </c>
      <c r="C18" s="1">
        <v>79.2</v>
      </c>
      <c r="D18" s="1">
        <v>39.6</v>
      </c>
      <c r="E18" s="1">
        <v>7.92</v>
      </c>
      <c r="F18" s="1">
        <v>2</v>
      </c>
      <c r="G18" s="1">
        <v>3.33</v>
      </c>
      <c r="H18" s="1"/>
      <c r="I18" s="1"/>
      <c r="J18" s="1">
        <v>118</v>
      </c>
      <c r="K18" s="1">
        <v>544.36</v>
      </c>
      <c r="L18" s="12">
        <f t="shared" si="0"/>
        <v>1506.3152</v>
      </c>
      <c r="M18" s="12">
        <f t="shared" si="1"/>
        <v>150.63151999999999</v>
      </c>
      <c r="N18" s="12">
        <f t="shared" si="2"/>
        <v>1656.9467199999999</v>
      </c>
      <c r="O18" s="5"/>
      <c r="P18" s="5"/>
      <c r="Q18" s="5"/>
      <c r="R18" s="5"/>
      <c r="S18" s="5"/>
      <c r="T18" s="5"/>
    </row>
    <row r="19" spans="1:20" ht="15.75">
      <c r="A19" s="2">
        <v>43026</v>
      </c>
      <c r="B19" s="4" t="s">
        <v>29</v>
      </c>
      <c r="C19" s="1">
        <v>79.2</v>
      </c>
      <c r="D19" s="1">
        <v>39.6</v>
      </c>
      <c r="E19" s="1">
        <v>7.92</v>
      </c>
      <c r="F19" s="1">
        <v>1</v>
      </c>
      <c r="G19" s="1">
        <v>0.8</v>
      </c>
      <c r="H19" s="1"/>
      <c r="I19" s="1"/>
      <c r="J19" s="1"/>
      <c r="K19" s="1"/>
      <c r="L19" s="12">
        <f t="shared" si="0"/>
        <v>101.37600000000002</v>
      </c>
      <c r="M19" s="12">
        <f t="shared" si="1"/>
        <v>10.137600000000003</v>
      </c>
      <c r="N19" s="12">
        <f t="shared" si="2"/>
        <v>111.51360000000003</v>
      </c>
      <c r="O19" s="5"/>
      <c r="P19" s="5"/>
      <c r="Q19" s="5"/>
      <c r="R19" s="5"/>
      <c r="S19" s="5"/>
      <c r="T19" s="5"/>
    </row>
    <row r="20" spans="1:20" ht="15.75">
      <c r="A20" s="3" t="s">
        <v>30</v>
      </c>
      <c r="B20" s="4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2"/>
      <c r="M20" s="12"/>
      <c r="N20" s="5">
        <f>T1</f>
        <v>2230.4699999999998</v>
      </c>
      <c r="O20" s="5"/>
      <c r="P20" s="5"/>
      <c r="Q20" s="5"/>
      <c r="R20" s="5"/>
      <c r="S20" s="5"/>
      <c r="T20" s="5"/>
    </row>
    <row r="21" spans="1:20" ht="15.75">
      <c r="A21" s="3"/>
      <c r="B21" s="6" t="s">
        <v>31</v>
      </c>
      <c r="C21" s="1"/>
      <c r="D21" s="1"/>
      <c r="E21" s="1"/>
      <c r="F21" s="1"/>
      <c r="G21" s="1"/>
      <c r="H21" s="1"/>
      <c r="I21" s="1"/>
      <c r="J21" s="1"/>
      <c r="K21" s="1"/>
      <c r="L21" s="12"/>
      <c r="M21" s="12"/>
      <c r="N21" s="13">
        <f>SUM(N18:N20)</f>
        <v>3998.9303199999995</v>
      </c>
      <c r="O21" s="12">
        <f>R16</f>
        <v>-38245.201610000004</v>
      </c>
      <c r="P21" s="5">
        <v>7444.64</v>
      </c>
      <c r="Q21" s="12">
        <f>N21</f>
        <v>3998.9303199999995</v>
      </c>
      <c r="R21" s="12">
        <f t="shared" si="3"/>
        <v>-34799.491930000004</v>
      </c>
      <c r="S21" s="12"/>
      <c r="T21" s="5"/>
    </row>
    <row r="22" spans="1:20" ht="15.75">
      <c r="A22" s="9"/>
      <c r="B22" s="4"/>
      <c r="C22" s="1"/>
      <c r="D22" s="1"/>
      <c r="E22" s="1"/>
      <c r="F22" s="1"/>
      <c r="G22" s="1"/>
      <c r="H22" s="1"/>
      <c r="I22" s="1"/>
      <c r="J22" s="1"/>
      <c r="K22" s="1"/>
      <c r="L22" s="12"/>
      <c r="M22" s="12"/>
      <c r="N22" s="5"/>
      <c r="O22" s="5"/>
      <c r="P22" s="5"/>
      <c r="Q22" s="5"/>
      <c r="R22" s="12"/>
      <c r="S22" s="12"/>
      <c r="T22" s="5"/>
    </row>
    <row r="23" spans="1:20" ht="15.75">
      <c r="A23" s="9">
        <v>43053</v>
      </c>
      <c r="B23" s="4" t="s">
        <v>32</v>
      </c>
      <c r="C23" s="1">
        <v>79.2</v>
      </c>
      <c r="D23" s="1">
        <v>39.6</v>
      </c>
      <c r="E23" s="1">
        <v>7.92</v>
      </c>
      <c r="F23" s="1">
        <v>2</v>
      </c>
      <c r="G23" s="11">
        <v>1.25</v>
      </c>
      <c r="H23" s="1"/>
      <c r="I23" s="1"/>
      <c r="J23" s="11">
        <v>363.96</v>
      </c>
      <c r="K23" s="1">
        <v>544.36</v>
      </c>
      <c r="L23" s="12">
        <f t="shared" si="0"/>
        <v>1225.1199999999999</v>
      </c>
      <c r="M23" s="12">
        <f t="shared" si="1"/>
        <v>122.512</v>
      </c>
      <c r="N23" s="12">
        <f t="shared" si="2"/>
        <v>1347.6319999999998</v>
      </c>
      <c r="O23" s="5"/>
      <c r="P23" s="5"/>
      <c r="Q23" s="5"/>
      <c r="R23" s="12"/>
      <c r="S23" s="12"/>
      <c r="T23" s="5"/>
    </row>
    <row r="24" spans="1:20" ht="15.75">
      <c r="A24" s="3" t="s">
        <v>35</v>
      </c>
      <c r="B24" s="4" t="s">
        <v>44</v>
      </c>
      <c r="C24" s="1"/>
      <c r="D24" s="1"/>
      <c r="E24" s="1"/>
      <c r="F24" s="1"/>
      <c r="G24" s="1"/>
      <c r="H24" s="1"/>
      <c r="I24" s="1"/>
      <c r="J24" s="1"/>
      <c r="K24" s="1"/>
      <c r="L24" s="12"/>
      <c r="M24" s="5"/>
      <c r="N24" s="5">
        <f>T1</f>
        <v>2230.4699999999998</v>
      </c>
      <c r="O24" s="5"/>
      <c r="P24" s="5"/>
      <c r="Q24" s="5"/>
      <c r="R24" s="12"/>
      <c r="S24" s="12"/>
      <c r="T24" s="5"/>
    </row>
    <row r="25" spans="1:20" ht="15.75">
      <c r="A25" s="3"/>
      <c r="B25" s="6" t="s">
        <v>36</v>
      </c>
      <c r="C25" s="1"/>
      <c r="D25" s="1"/>
      <c r="E25" s="1"/>
      <c r="F25" s="1"/>
      <c r="G25" s="1"/>
      <c r="H25" s="1"/>
      <c r="I25" s="1"/>
      <c r="J25" s="1"/>
      <c r="K25" s="1"/>
      <c r="L25" s="12"/>
      <c r="M25" s="5"/>
      <c r="N25" s="13">
        <f>SUM(N23:N24)</f>
        <v>3578.1019999999999</v>
      </c>
      <c r="O25" s="12">
        <f>R21</f>
        <v>-34799.491930000004</v>
      </c>
      <c r="P25" s="5">
        <v>7444.64</v>
      </c>
      <c r="Q25" s="12">
        <f>N25</f>
        <v>3578.1019999999999</v>
      </c>
      <c r="R25" s="12">
        <f t="shared" si="3"/>
        <v>-30932.953930000003</v>
      </c>
      <c r="S25" s="12"/>
      <c r="T25" s="5"/>
    </row>
    <row r="26" spans="1:20" ht="15.75">
      <c r="A26" s="9"/>
      <c r="B26" s="4"/>
      <c r="C26" s="1"/>
      <c r="D26" s="1"/>
      <c r="E26" s="1"/>
      <c r="F26" s="1"/>
      <c r="G26" s="1"/>
      <c r="H26" s="1"/>
      <c r="I26" s="1"/>
      <c r="J26" s="1"/>
      <c r="K26" s="1"/>
      <c r="L26" s="12"/>
      <c r="M26" s="5"/>
      <c r="N26" s="12"/>
      <c r="O26" s="5"/>
      <c r="P26" s="5"/>
      <c r="Q26" s="5"/>
      <c r="R26" s="12"/>
      <c r="S26" s="12"/>
      <c r="T26" s="5"/>
    </row>
    <row r="27" spans="1:20" ht="15.75">
      <c r="A27" s="9">
        <v>43070</v>
      </c>
      <c r="B27" s="4" t="s">
        <v>39</v>
      </c>
      <c r="C27" s="1">
        <v>79.2</v>
      </c>
      <c r="D27" s="1">
        <v>39.6</v>
      </c>
      <c r="E27" s="1">
        <v>7.92</v>
      </c>
      <c r="F27" s="1">
        <v>2</v>
      </c>
      <c r="G27" s="1">
        <v>0.66</v>
      </c>
      <c r="H27" s="1"/>
      <c r="I27" s="1"/>
      <c r="J27" s="1"/>
      <c r="K27" s="1"/>
      <c r="L27" s="12">
        <f t="shared" si="0"/>
        <v>167.27040000000002</v>
      </c>
      <c r="M27" s="12">
        <f t="shared" si="1"/>
        <v>16.727040000000002</v>
      </c>
      <c r="N27" s="12">
        <f t="shared" si="2"/>
        <v>183.99744000000004</v>
      </c>
      <c r="O27" s="5"/>
      <c r="P27" s="5"/>
      <c r="Q27" s="5"/>
      <c r="R27" s="12"/>
      <c r="S27" s="12"/>
      <c r="T27" s="5"/>
    </row>
    <row r="28" spans="1:20" ht="15.75">
      <c r="A28" s="9">
        <v>43084</v>
      </c>
      <c r="B28" s="4" t="s">
        <v>39</v>
      </c>
      <c r="C28" s="1">
        <v>79.2</v>
      </c>
      <c r="D28" s="1">
        <v>39.6</v>
      </c>
      <c r="E28" s="1">
        <v>7.92</v>
      </c>
      <c r="F28" s="1">
        <v>3</v>
      </c>
      <c r="G28" s="1">
        <v>0.5</v>
      </c>
      <c r="H28" s="1"/>
      <c r="I28" s="1"/>
      <c r="J28" s="1"/>
      <c r="K28" s="1"/>
      <c r="L28" s="12">
        <f t="shared" si="0"/>
        <v>190.08</v>
      </c>
      <c r="M28" s="12">
        <f t="shared" si="1"/>
        <v>19.008000000000003</v>
      </c>
      <c r="N28" s="12">
        <f t="shared" si="2"/>
        <v>209.08800000000002</v>
      </c>
      <c r="O28" s="5"/>
      <c r="P28" s="5"/>
      <c r="Q28" s="5"/>
      <c r="R28" s="12"/>
      <c r="S28" s="12"/>
      <c r="T28" s="5"/>
    </row>
    <row r="29" spans="1:20" ht="15.75">
      <c r="A29" s="9">
        <v>43084</v>
      </c>
      <c r="B29" s="4" t="s">
        <v>40</v>
      </c>
      <c r="C29" s="1"/>
      <c r="D29" s="1"/>
      <c r="E29" s="1"/>
      <c r="F29" s="1"/>
      <c r="G29" s="1"/>
      <c r="H29" s="1"/>
      <c r="I29" s="1"/>
      <c r="J29" s="1"/>
      <c r="K29" s="1"/>
      <c r="L29" s="12"/>
      <c r="M29" s="12"/>
      <c r="N29" s="12">
        <f t="shared" si="2"/>
        <v>0</v>
      </c>
      <c r="O29" s="5"/>
      <c r="P29" s="5"/>
      <c r="Q29" s="5"/>
      <c r="R29" s="12"/>
      <c r="S29" s="12"/>
      <c r="T29" s="5"/>
    </row>
    <row r="30" spans="1:20" ht="15.75">
      <c r="A30" s="9">
        <v>43096</v>
      </c>
      <c r="B30" s="4" t="s">
        <v>39</v>
      </c>
      <c r="C30" s="1">
        <v>79.2</v>
      </c>
      <c r="D30" s="1">
        <v>39.6</v>
      </c>
      <c r="E30" s="1">
        <v>7.92</v>
      </c>
      <c r="F30" s="1">
        <v>3</v>
      </c>
      <c r="G30" s="1">
        <v>0.5</v>
      </c>
      <c r="H30" s="1"/>
      <c r="I30" s="1"/>
      <c r="J30" s="1"/>
      <c r="K30" s="1"/>
      <c r="L30" s="12">
        <f t="shared" si="0"/>
        <v>190.08</v>
      </c>
      <c r="M30" s="12">
        <f t="shared" si="1"/>
        <v>19.008000000000003</v>
      </c>
      <c r="N30" s="12">
        <f t="shared" si="2"/>
        <v>209.08800000000002</v>
      </c>
      <c r="O30" s="5"/>
      <c r="P30" s="5"/>
      <c r="Q30" s="5"/>
      <c r="R30" s="12"/>
      <c r="S30" s="12"/>
      <c r="T30" s="5"/>
    </row>
    <row r="31" spans="1:20" ht="15.75">
      <c r="A31" s="3" t="s">
        <v>37</v>
      </c>
      <c r="B31" s="4" t="s">
        <v>42</v>
      </c>
      <c r="C31" s="1">
        <v>1150</v>
      </c>
      <c r="D31" s="1"/>
      <c r="E31" s="1"/>
      <c r="F31" s="1"/>
      <c r="G31" s="1"/>
      <c r="H31" s="1"/>
      <c r="I31" s="1"/>
      <c r="J31" s="1"/>
      <c r="K31" s="1"/>
      <c r="L31" s="12">
        <f>C31</f>
        <v>1150</v>
      </c>
      <c r="M31" s="5">
        <f t="shared" si="1"/>
        <v>115</v>
      </c>
      <c r="N31" s="12">
        <f t="shared" si="2"/>
        <v>1265</v>
      </c>
      <c r="O31" s="5"/>
      <c r="P31" s="5"/>
      <c r="Q31" s="5"/>
      <c r="R31" s="12"/>
      <c r="S31" s="12"/>
      <c r="T31" s="5"/>
    </row>
    <row r="32" spans="1:20" ht="15.75">
      <c r="A32" s="3" t="s">
        <v>37</v>
      </c>
      <c r="B32" s="4" t="s">
        <v>44</v>
      </c>
      <c r="C32" s="1"/>
      <c r="D32" s="1"/>
      <c r="E32" s="1"/>
      <c r="F32" s="1"/>
      <c r="G32" s="1"/>
      <c r="H32" s="1"/>
      <c r="I32" s="1"/>
      <c r="J32" s="1"/>
      <c r="K32" s="1"/>
      <c r="L32" s="12"/>
      <c r="M32" s="5"/>
      <c r="N32" s="5">
        <f>T1</f>
        <v>2230.4699999999998</v>
      </c>
      <c r="O32" s="5"/>
      <c r="P32" s="5"/>
      <c r="Q32" s="5"/>
      <c r="R32" s="12"/>
      <c r="S32" s="12"/>
      <c r="T32" s="5"/>
    </row>
    <row r="33" spans="1:20" ht="15.75">
      <c r="A33" s="1"/>
      <c r="B33" s="6" t="s">
        <v>38</v>
      </c>
      <c r="C33" s="1"/>
      <c r="D33" s="1"/>
      <c r="E33" s="1"/>
      <c r="F33" s="1"/>
      <c r="G33" s="1"/>
      <c r="H33" s="1"/>
      <c r="I33" s="1"/>
      <c r="J33" s="1"/>
      <c r="K33" s="1"/>
      <c r="L33" s="12"/>
      <c r="M33" s="5"/>
      <c r="N33" s="13">
        <f>SUM(N27:N32)</f>
        <v>4097.6434399999998</v>
      </c>
      <c r="O33" s="12">
        <f>R25</f>
        <v>-30932.953930000003</v>
      </c>
      <c r="P33" s="5">
        <v>9735.4500000000007</v>
      </c>
      <c r="Q33" s="12">
        <f>N33</f>
        <v>4097.6434399999998</v>
      </c>
      <c r="R33" s="12">
        <f t="shared" si="3"/>
        <v>-25295.147370000002</v>
      </c>
      <c r="S33" s="12"/>
      <c r="T33" s="5"/>
    </row>
    <row r="34" spans="1:20" ht="15.75">
      <c r="A34" s="9"/>
      <c r="B34" s="4"/>
      <c r="C34" s="1"/>
      <c r="D34" s="1"/>
      <c r="E34" s="1"/>
      <c r="F34" s="1"/>
      <c r="G34" s="1"/>
      <c r="H34" s="1"/>
      <c r="I34" s="1"/>
      <c r="J34" s="1"/>
      <c r="K34" s="1"/>
      <c r="L34" s="12"/>
      <c r="M34" s="5"/>
      <c r="N34" s="12"/>
      <c r="O34" s="5"/>
      <c r="P34" s="5"/>
      <c r="Q34" s="5"/>
      <c r="R34" s="12"/>
      <c r="S34" s="12"/>
      <c r="T34" s="5"/>
    </row>
    <row r="35" spans="1:20" ht="15.75">
      <c r="A35" s="9"/>
      <c r="B35" s="4"/>
      <c r="C35" s="1"/>
      <c r="D35" s="1"/>
      <c r="E35" s="1"/>
      <c r="F35" s="1"/>
      <c r="G35" s="1"/>
      <c r="H35" s="1"/>
      <c r="I35" s="1"/>
      <c r="J35" s="1"/>
      <c r="K35" s="1"/>
      <c r="L35" s="12"/>
      <c r="M35" s="5"/>
      <c r="N35" s="12"/>
      <c r="O35" s="5"/>
      <c r="P35" s="5"/>
      <c r="Q35" s="5"/>
      <c r="R35" s="12"/>
      <c r="S35" s="12"/>
      <c r="T35" s="5"/>
    </row>
    <row r="36" spans="1:20" ht="15.75">
      <c r="A36" s="9"/>
      <c r="B36" s="18" t="s">
        <v>43</v>
      </c>
      <c r="C36" s="1"/>
      <c r="D36" s="1"/>
      <c r="E36" s="1"/>
      <c r="F36" s="1"/>
      <c r="G36" s="1"/>
      <c r="H36" s="19">
        <f>SUM(H3:H35)</f>
        <v>1429.58</v>
      </c>
      <c r="I36" s="1"/>
      <c r="J36" s="19">
        <f>SUM(J2:J34)</f>
        <v>13252.96</v>
      </c>
      <c r="K36" s="19">
        <f>SUM(K2:K35)</f>
        <v>5715.7799999999988</v>
      </c>
      <c r="L36" s="20">
        <f>SUM(L2:L34)</f>
        <v>37270.9067</v>
      </c>
      <c r="M36" s="20"/>
      <c r="N36" s="20">
        <v>49919.88</v>
      </c>
      <c r="O36" s="20"/>
      <c r="P36" s="21">
        <f>SUM(P17:P34)</f>
        <v>24624.730000000003</v>
      </c>
      <c r="Q36" s="21">
        <f>SUM(Q5:Q34)</f>
        <v>49919.877370000002</v>
      </c>
      <c r="R36" s="20">
        <f>R33</f>
        <v>-25295.147370000002</v>
      </c>
      <c r="S36" s="12"/>
      <c r="T36" s="5"/>
    </row>
    <row r="37" spans="1:20" ht="15.75">
      <c r="A37" s="9"/>
      <c r="B37" s="4"/>
      <c r="C37" s="1"/>
      <c r="D37" s="1"/>
      <c r="E37" s="1"/>
      <c r="F37" s="1"/>
      <c r="G37" s="1"/>
      <c r="H37" s="1"/>
      <c r="I37" s="1"/>
      <c r="J37" s="1"/>
      <c r="K37" s="1"/>
      <c r="L37" s="12"/>
      <c r="M37" s="5"/>
      <c r="N37" s="12"/>
      <c r="O37" s="5"/>
      <c r="P37" s="5"/>
      <c r="Q37" s="5"/>
      <c r="R37" s="12"/>
      <c r="S37" s="12"/>
      <c r="T37" s="5"/>
    </row>
    <row r="38" spans="1:20" ht="15.75">
      <c r="A38" s="9"/>
      <c r="B38" s="4"/>
      <c r="C38" s="1"/>
      <c r="D38" s="1"/>
      <c r="E38" s="1"/>
      <c r="F38" s="1"/>
      <c r="G38" s="1"/>
      <c r="H38" s="1"/>
      <c r="I38" s="1"/>
      <c r="J38" s="1"/>
      <c r="K38" s="1"/>
      <c r="L38" s="12"/>
      <c r="M38" s="5"/>
      <c r="N38" s="12"/>
      <c r="O38" s="5"/>
      <c r="P38" s="5"/>
      <c r="Q38" s="5"/>
      <c r="R38" s="12"/>
      <c r="S38" s="12"/>
      <c r="T38" s="5"/>
    </row>
    <row r="39" spans="1:20" ht="15.75">
      <c r="A39" s="9"/>
      <c r="B39" s="4"/>
      <c r="C39" s="1"/>
      <c r="D39" s="1"/>
      <c r="E39" s="1"/>
      <c r="F39" s="1"/>
      <c r="G39" s="1"/>
      <c r="H39" s="1"/>
      <c r="I39" s="1"/>
      <c r="J39" s="1"/>
      <c r="K39" s="1"/>
      <c r="L39" s="5"/>
      <c r="M39" s="5"/>
      <c r="N39" s="12"/>
      <c r="O39" s="5"/>
      <c r="P39" s="5"/>
      <c r="Q39" s="5"/>
      <c r="R39" s="12"/>
      <c r="S39" s="12"/>
      <c r="T39" s="5"/>
    </row>
    <row r="40" spans="1:20" ht="15.75">
      <c r="A40" s="9"/>
      <c r="B40" s="4"/>
      <c r="C40" s="1"/>
      <c r="D40" s="1"/>
      <c r="E40" s="1"/>
      <c r="F40" s="1"/>
      <c r="G40" s="1"/>
      <c r="H40" s="1"/>
      <c r="I40" s="1"/>
      <c r="J40" s="1"/>
      <c r="K40" s="1"/>
      <c r="L40" s="5"/>
      <c r="M40" s="5"/>
      <c r="N40" s="12"/>
      <c r="O40" s="5"/>
      <c r="P40" s="5"/>
      <c r="Q40" s="5"/>
      <c r="R40" s="12"/>
      <c r="S40" s="12"/>
      <c r="T40" s="5"/>
    </row>
    <row r="41" spans="1:20" ht="15.75">
      <c r="A41" s="9"/>
      <c r="B41" s="4"/>
      <c r="C41" s="1"/>
      <c r="D41" s="1"/>
      <c r="E41" s="1"/>
      <c r="F41" s="1"/>
      <c r="G41" s="1"/>
      <c r="H41" s="1"/>
      <c r="I41" s="1"/>
      <c r="J41" s="1"/>
      <c r="K41" s="1"/>
      <c r="L41" s="5"/>
      <c r="M41" s="5"/>
      <c r="N41" s="12"/>
      <c r="O41" s="5"/>
      <c r="P41" s="5"/>
      <c r="Q41" s="5"/>
      <c r="R41" s="12"/>
      <c r="S41" s="12"/>
      <c r="T41" s="5"/>
    </row>
  </sheetData>
  <pageMargins left="0.78740157480314965" right="0.39370078740157483" top="0.78740157480314965" bottom="0.78740157480314965" header="0.31496062992125984" footer="0.31496062992125984"/>
  <pageSetup paperSize="9" orientation="portrait" r:id="rId1"/>
  <ignoredErrors>
    <ignoredError sqref="N7 K36" formula="1"/>
    <ignoredError sqref="P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2017-10-18T08:28:51Z</cp:lastPrinted>
  <dcterms:created xsi:type="dcterms:W3CDTF">2017-10-10T10:59:20Z</dcterms:created>
  <dcterms:modified xsi:type="dcterms:W3CDTF">2018-03-02T05:11:15Z</dcterms:modified>
</cp:coreProperties>
</file>